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00" windowHeight="4185" activeTab="0"/>
  </bookViews>
  <sheets>
    <sheet name="ΙΣΟΛΟΓΙΣΜΟΣ 14" sheetId="1" r:id="rId1"/>
    <sheet name="ΕΚΜΕΤΑΛΛΕΥΣΗ 14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  <sheet name="Φύλλο11" sheetId="11" r:id="rId11"/>
    <sheet name="Φύλλο12" sheetId="12" r:id="rId12"/>
    <sheet name="Φύλλο13" sheetId="13" r:id="rId13"/>
    <sheet name="Φύλλο14" sheetId="14" r:id="rId14"/>
    <sheet name="Φύλλο15" sheetId="15" r:id="rId15"/>
    <sheet name="Φύλλο16" sheetId="16" r:id="rId16"/>
  </sheets>
  <definedNames/>
  <calcPr fullCalcOnLoad="1"/>
</workbook>
</file>

<file path=xl/sharedStrings.xml><?xml version="1.0" encoding="utf-8"?>
<sst xmlns="http://schemas.openxmlformats.org/spreadsheetml/2006/main" count="237" uniqueCount="150">
  <si>
    <t xml:space="preserve">ΕΝΕΡΓΗΤΙΚΟ </t>
  </si>
  <si>
    <t xml:space="preserve">   ΧΡΗΣΗ</t>
  </si>
  <si>
    <t>ΠΑΘΗΤΙΚΟ</t>
  </si>
  <si>
    <t xml:space="preserve">   ΑΠΟΣΒΕΣΕΙΣ</t>
  </si>
  <si>
    <t xml:space="preserve"> </t>
  </si>
  <si>
    <t xml:space="preserve">Β.ΕΞΟΔΑ ΕΓΚΑΤΑΣΤΑΣΗΣ </t>
  </si>
  <si>
    <t xml:space="preserve">A. ΙΔΙΑ ΚΕΦΑΛΑΙΑ </t>
  </si>
  <si>
    <t xml:space="preserve">       1. ΕΞΟΔΑ ΙΔΡΥΣΗΣ &amp; Α΄ΕΓΚΑΤΑΣ.</t>
  </si>
  <si>
    <t xml:space="preserve">    V. Αποτελεσματα εις νεον</t>
  </si>
  <si>
    <t>Γ.ΠΑΓΙΟ ΕΝΕΡΓΗΤΙΚΟ</t>
  </si>
  <si>
    <t xml:space="preserve">   ΙΙ. Ενσωματες Ακινητοποιησεις</t>
  </si>
  <si>
    <t xml:space="preserve">       4. MHXAN/ΤΑ &amp; ΛΟΙΠ.ΜΗΧ.ΕΞΟΠΛΙΣ.</t>
  </si>
  <si>
    <t xml:space="preserve">       6. ΕΠΙΠΛΑ &amp; ΛΟΙΠΟΣ ΕΞΟΠΛΙΣΜΟΣ</t>
  </si>
  <si>
    <t xml:space="preserve">    Συνολο Ακινητοποιησεων (ΓΙΙ)</t>
  </si>
  <si>
    <t xml:space="preserve">    Συνολο ιδιων κεφαλαιων  (ΑΙ+ΑV+AVI)</t>
  </si>
  <si>
    <t>ΙΙΙ. Συμμετοχες &amp; άλλες μακρ.απαιτησεις</t>
  </si>
  <si>
    <t xml:space="preserve">       7. ΛΟΙΠΕΣ ΜΑΚΡΟΠΡΟΘΕΣΜΕΣ ΑΠΑΙΤΗΣΕΙΣ </t>
  </si>
  <si>
    <t xml:space="preserve">Γ. ΥΠΟΧΡΕΩΣΕΙΣ </t>
  </si>
  <si>
    <t>Συνολο Παγιου Ενεργητικου (ΓΙΙ+ΓΙΙΙ)</t>
  </si>
  <si>
    <t xml:space="preserve">     ΙΙ. Βραχυπροθεσμες Υποχρεωσεις</t>
  </si>
  <si>
    <t>Δ.ΚΥΚΛΟΦΟΡΟΥΝ ΕΝΕΡΓΗΤΙΚΟ</t>
  </si>
  <si>
    <t xml:space="preserve">         1. ΠΡΟΜΗΘΕΥΤΕΣ </t>
  </si>
  <si>
    <t xml:space="preserve">    Ι.Αποθέματα</t>
  </si>
  <si>
    <t xml:space="preserve">        2αΕΠΙΤΑΓΕΣ ΠΛΗΡΩΤΕΕΣ </t>
  </si>
  <si>
    <t xml:space="preserve">        4. ΠΡΩΤΕΣ &amp; ΒΟΗΘΗΤΙΚΕΣ ΥΛΕΣ </t>
  </si>
  <si>
    <t xml:space="preserve">         3. ΤΡΑΠΕΖΕΣ Λ/ΜΟΙ ΒΡΑΧ/ΜΩΝ ΥΠΟΧΡΕΩΣΕΩΝ</t>
  </si>
  <si>
    <t xml:space="preserve">        5. ΠΡΟΚΑΤΑΒΟΛΕΣ ΓΙΑ ΑΓΟΡΕΣ ΑΠΟΘΕΜΑΤΩΝ </t>
  </si>
  <si>
    <t xml:space="preserve">         5. ΥΠΟΧΡΕΩΣΕΙΣ ΑΠΌ ΦΟΡΟΥΣ ΤΕΛΗ</t>
  </si>
  <si>
    <t xml:space="preserve">   ΙΙ. Απαιτησεις</t>
  </si>
  <si>
    <t xml:space="preserve">         6. ΑΣΦΑΛΙΣΤΙΚΟΙ ΟΡΓΑΝΙΣΜΟΙ</t>
  </si>
  <si>
    <t xml:space="preserve">       1. ΠΕΛΑΤΕΣ </t>
  </si>
  <si>
    <t xml:space="preserve">       3αΕΠΙΤΑΓΕΣ ΕΙΣΠΡΑΚΤΕΕΣ ΜΕΤΑΧΡ/ΝΕΣ</t>
  </si>
  <si>
    <t xml:space="preserve">         11. ΠΙΣΤΩΤΕΣ ΔΙΑΦΟΡΟΙ</t>
  </si>
  <si>
    <t xml:space="preserve">        7. ΑΠΑΙΤΗΣΕΙΣ ΚΑΤΑ ΟΡΓΑΝΩΝ ΔΙΟΙΚΗΣΗΣ </t>
  </si>
  <si>
    <t xml:space="preserve">       11. ΧΡΕΩΣΤΕΣ ΔΙΑΦΟΡΟΙ</t>
  </si>
  <si>
    <t xml:space="preserve">     Συνολο υποχρεωσεων  (ΓΙΙ)</t>
  </si>
  <si>
    <t xml:space="preserve">  IV. Διαθέσημα</t>
  </si>
  <si>
    <t xml:space="preserve">          1. ΤΑΜΕΙΟ</t>
  </si>
  <si>
    <t xml:space="preserve">          3. ΚΑΤΑΘΕΣΕΙΣ ΟΨΕΩΣ &amp; ΠΡΟΘΕΣΜΙΑΣ </t>
  </si>
  <si>
    <t>Συνολο κυκλοφ/τος Ενεργ/κου(ΔΙ+ΔΙΙ+ΔΙV)</t>
  </si>
  <si>
    <t>Ε. ΜΕΤΑΒΑΤΙΚΟΙ Λ/ΜΟΙ</t>
  </si>
  <si>
    <t>ΓΕΝΙΚΟ ΣΥΝΟΛΟ ΕΝΕΡΓ/ΚΟΥ(Β+Γ+Δ+Ε)</t>
  </si>
  <si>
    <t>ΓΕΝΙΚΟ ΣΥΝΟΛΟ ΠΑΘΗΤΙΚΟΥ (Α+Γ)</t>
  </si>
  <si>
    <r>
      <t xml:space="preserve">          </t>
    </r>
    <r>
      <rPr>
        <sz val="8"/>
        <rFont val="Arial Greek"/>
        <family val="2"/>
      </rPr>
      <t xml:space="preserve">ΠΙΝΑΚΑΣ ΔΙΑΘΕΣΗΣ ΑΠΟΤΕΛΕΣΜΑΤΩΝ  </t>
    </r>
  </si>
  <si>
    <t xml:space="preserve"> Ι. ΑΠΟΤΕΛΕΣΜΑΤΑ ΕΚΜΕΤΑΛΛΕΥΣΗΣ </t>
  </si>
  <si>
    <t xml:space="preserve">    Κυκλος Εργασιων </t>
  </si>
  <si>
    <t xml:space="preserve">    Μειον κοστος πωλησεων </t>
  </si>
  <si>
    <t xml:space="preserve">    Μειον  1. Εξοδα διοκητικης λειτουργειας</t>
  </si>
  <si>
    <t xml:space="preserve">                 3. Εξοδα λειτουργειας διαθεσης </t>
  </si>
  <si>
    <t xml:space="preserve">    Πλέον    πιστωτικοι τοκοι &amp; συναφη εσοδα</t>
  </si>
  <si>
    <t xml:space="preserve">    Μειον  χρεωστικοι τοκοι &amp; συναφη εξοδα </t>
  </si>
  <si>
    <t xml:space="preserve">  </t>
  </si>
  <si>
    <t>ΙΙ. ΠΛΕΟΝ: ΕΚΤΑΚΤΑ ΑΠΟΤΕΛΕΣΜΑΤΑ</t>
  </si>
  <si>
    <t xml:space="preserve">                  1. εκτακτα &amp; ανοργανα εσοδα </t>
  </si>
  <si>
    <t xml:space="preserve">                   Ο  ΠΡΟΕΔΡΟΣ </t>
  </si>
  <si>
    <t xml:space="preserve">                  2. εκτακτα κερδη </t>
  </si>
  <si>
    <t xml:space="preserve">    μειον:   1. εκτακτα &amp; ανοργανα εξοδα </t>
  </si>
  <si>
    <t xml:space="preserve">                 2. εκτακτες ζημίες</t>
  </si>
  <si>
    <t xml:space="preserve">                 3. Εξοδα προυγουμενων χρησεων</t>
  </si>
  <si>
    <t xml:space="preserve">     ΟΡΓΑΝΙΚΑ &amp; ΕΚΤΑΚΤΑ ΑΠΟΤΕΛΕΣΜΑΤΑ</t>
  </si>
  <si>
    <t xml:space="preserve">     ΜΕΙΟΝ:Συνολο αποσβεσεων παγιων στοχειων</t>
  </si>
  <si>
    <t xml:space="preserve">                     Μειον: οι απο αυτες ενσωματωμενες</t>
  </si>
  <si>
    <t xml:space="preserve">                                   στο λειτουργικο κοστος</t>
  </si>
  <si>
    <t xml:space="preserve">Χ Ρ Ε Ω Σ Η </t>
  </si>
  <si>
    <t xml:space="preserve">Π Ι Σ Τ Ω Σ Η  </t>
  </si>
  <si>
    <t>1.Αποθέματα ενάρξεως χρήσης</t>
  </si>
  <si>
    <t>1.Πωλήσεις</t>
  </si>
  <si>
    <t xml:space="preserve">  -ΕΜΠΟΡΕΥΜΑΤΑ</t>
  </si>
  <si>
    <t xml:space="preserve">  -ΕΜΠΟΡΕΥΜΑΤΩΝ</t>
  </si>
  <si>
    <t xml:space="preserve">  -Α &amp; Β ΥΛΕΣ-ΥΛΙΚΑ ΣΥΣΚ.</t>
  </si>
  <si>
    <t xml:space="preserve">  -ΠΡΟΙΟΝΤΩΝ</t>
  </si>
  <si>
    <t xml:space="preserve">  -ΑΝΑΛΩΣΙΜΑ ΥΛΙΚΑ</t>
  </si>
  <si>
    <t xml:space="preserve">  -ΥΠΗΡΕΣΙΏΝ</t>
  </si>
  <si>
    <t>2.Αγορές χρήσης</t>
  </si>
  <si>
    <t xml:space="preserve">  -ΑΝΤΑΛΛΑΚΤΙΚΑ ΠΑΓΙΩΝ</t>
  </si>
  <si>
    <t>3.ΜΕΙΟΝ: Αποθέματα τέλους χρήσης</t>
  </si>
  <si>
    <t xml:space="preserve">Αγορές &amp; διαφορά (+) αποθεμάτων  </t>
  </si>
  <si>
    <t xml:space="preserve">Σ ύ ν ο λ ο    Ε σ ό δ ω ν </t>
  </si>
  <si>
    <t xml:space="preserve">  -Αμοιβές &amp; έξοδα προσωπικού</t>
  </si>
  <si>
    <t xml:space="preserve">  -Αμοιβές &amp; έξοδα τρίτων</t>
  </si>
  <si>
    <t xml:space="preserve">  -Παροχές τρίτων </t>
  </si>
  <si>
    <t xml:space="preserve">  -Φόροι - Τέλη</t>
  </si>
  <si>
    <t>*Διάφορα έξοδα</t>
  </si>
  <si>
    <t xml:space="preserve">  -Εξοδα μεταφορών</t>
  </si>
  <si>
    <t xml:space="preserve">  -Εξοδα ταξειδίων</t>
  </si>
  <si>
    <t xml:space="preserve">  -Εξοδα προβολής &amp; διαφήμισης</t>
  </si>
  <si>
    <t xml:space="preserve">  -Εντυπα &amp; γραφική ύλη</t>
  </si>
  <si>
    <t xml:space="preserve">  -Υλικά άμεσης ανάλωσης</t>
  </si>
  <si>
    <t xml:space="preserve">  -Εξοδα δημοσιεύσεων</t>
  </si>
  <si>
    <t xml:space="preserve">  -Διάφορα</t>
  </si>
  <si>
    <t xml:space="preserve">  -Αποσβέσεις παγίων στοιχείων ενσω-</t>
  </si>
  <si>
    <t xml:space="preserve">   ματωμένες στο λειτουργικό κόστος</t>
  </si>
  <si>
    <t xml:space="preserve">Σ υ ν ο λ ι κ ό   κ ό σ τ ο ς </t>
  </si>
  <si>
    <t xml:space="preserve">       3. ΚΤΙΡΙΑ ΤΕΧΝΙΚΑ ΕΡΓΑ </t>
  </si>
  <si>
    <t xml:space="preserve">        1. ΓΗΠΕΔΑ</t>
  </si>
  <si>
    <t xml:space="preserve">       5. ΜΕΤΑΦΟΡΙΚΑ ΜΕΣΑ</t>
  </si>
  <si>
    <t xml:space="preserve">         1. ΕΞΟΔΑ ΕΠΟΜΕΝΩΝ ΧΡΗΣΕΩΝ </t>
  </si>
  <si>
    <t xml:space="preserve">         2.ΕΣΟΔΑ ΧΡΗΣΕΩΣ ΕΙΣΠΡΑΚΤΕΑ</t>
  </si>
  <si>
    <t xml:space="preserve">         1. Καταβλημένο</t>
  </si>
  <si>
    <t xml:space="preserve">     Ι. Κεφαλαιο(μετοχικο)</t>
  </si>
  <si>
    <t>Δ. ΜΕΤΑΒΑΤΙΚΟΙ Λ/ΜΟΙ ΠΑΘΗΤΙΚΟΥ</t>
  </si>
  <si>
    <t xml:space="preserve">       2. ΕΞΟΔΑ ΧΡΗΣΕΩΣ ΔΕΔΟΥΛΕΥΜΕΝΑ</t>
  </si>
  <si>
    <t xml:space="preserve">    Πλεον: Αλλα έσοδα εκμετάλλευσης</t>
  </si>
  <si>
    <t xml:space="preserve">    Σ ύ ν ο λ ο </t>
  </si>
  <si>
    <t xml:space="preserve">      ΑΝΑΠΟΣ.ΑΞΙΑ</t>
  </si>
  <si>
    <t xml:space="preserve">  -Συνδρομές εισφορες</t>
  </si>
  <si>
    <t xml:space="preserve">  -Εξοδα εκθεσεων-επιδ/ων</t>
  </si>
  <si>
    <t>2.Λοιπά οργανικά εσοδα</t>
  </si>
  <si>
    <t xml:space="preserve">  -ΕΣΟΔΑ ΚΕΦΑΛΑΙΩΝ</t>
  </si>
  <si>
    <t>4.Οργανικά έξοδα</t>
  </si>
  <si>
    <t xml:space="preserve">    ΜΕΙΟΝ:</t>
  </si>
  <si>
    <t xml:space="preserve">   -Ιδιοπαραγωγη</t>
  </si>
  <si>
    <t xml:space="preserve">ΣΥΝΟΛΙΚΟ ΚΟΣΤΟΣ ΕΣΟΔΩΝ </t>
  </si>
  <si>
    <t xml:space="preserve">   III.Διαφορές Αναπροσαρμογής -Επιχορ.Επενδύσ.</t>
  </si>
  <si>
    <t xml:space="preserve">         2. Διαφορές Αναπροσαρμογής Παγίων στοιχείων</t>
  </si>
  <si>
    <t xml:space="preserve">   IV.Αποθεματικά   Κεφάλαια </t>
  </si>
  <si>
    <t xml:space="preserve">          1. Τακτικό Αποθεματικό </t>
  </si>
  <si>
    <t xml:space="preserve">         10. ΜΕΡΙΣΜΑΤΑ ΠΛΗΡΩΤΕΑ </t>
  </si>
  <si>
    <t xml:space="preserve">ΚΕΡΔΗ-ΖΗΜΙΕΣ ΠΡΟΗΓΟΥΜΕΝΩΝ ΧΡΗΣΕΩΝ </t>
  </si>
  <si>
    <t xml:space="preserve">                           Σ Υ Ν Ο Λ Ο </t>
  </si>
  <si>
    <t>ΜΕΙΟΝ:     1. Φόρος εισοδήματος</t>
  </si>
  <si>
    <t xml:space="preserve">                 ΚΕΡΔΗ ΠΡΟΣ ΔΙΑΘΕΣΗ </t>
  </si>
  <si>
    <t xml:space="preserve">             Η διάθεση των κερδών γίνεται ως εξής </t>
  </si>
  <si>
    <t xml:space="preserve">                       1. Τακτικό αποθεματικό </t>
  </si>
  <si>
    <t xml:space="preserve">   Ο  ΛΟΓΙΣΤΗΣ</t>
  </si>
  <si>
    <t xml:space="preserve">    ΜΙΚΤΑ ΑΠΟΤΕΛΕΣΜΑΤΑ (κέρδη) ΕΚΜΕΤ/ΣΗΣ</t>
  </si>
  <si>
    <t xml:space="preserve">    ΑΞ.ΚΤΗΣΗΣ</t>
  </si>
  <si>
    <t xml:space="preserve">                       5. Ειδικά Αποθεματικά</t>
  </si>
  <si>
    <t xml:space="preserve">         1. Διαφορές Αναπροσαρμογής χρεωγράφων</t>
  </si>
  <si>
    <t xml:space="preserve">                                                      Ο ΑΝΤΙΠΡΟΕΔΡΟΣ </t>
  </si>
  <si>
    <t xml:space="preserve">            ΥΠΟΛΟΙΠΟ ΖΗΜΙΩΝ ΠΡΟΗΓΟΥΜΕΝΩΝ ΧΡΗΣΕΩΝ  </t>
  </si>
  <si>
    <t>ΔΙΑΦΟΡΕΣ ΦΟΡΟΛ/ΚΟΥ ΕΛΕΓΧΟΥ ΠΡΟΗΓ.ΧΡΗΣ.</t>
  </si>
  <si>
    <t>ΑΠΟΘΕΜ/ΚΑ ΠΡΟΣ ΔΙΑΘΕΣΗ (ΑΝΑΠΡΟΣΑΡΜΟΓΗ)</t>
  </si>
  <si>
    <t xml:space="preserve">        ΔΗΜΗΤΡΙΟΣ ΠΟΛΙΤΗΣ </t>
  </si>
  <si>
    <t>ΠΟΛΥΧΡΟΝΑΚΗΣ ΙΩΑΝΝΗΣ</t>
  </si>
  <si>
    <t>ΑΔΕΙΑ Α΄ΤΑΞΗΣ ΑΡ.2502</t>
  </si>
  <si>
    <t>ΚΕΡΔΗ ΕΚΜΕΤΑΛΛΕΥΣΗΣ</t>
  </si>
  <si>
    <t>ΚΑΘΑΡΑ ΑΠΟΤΕΛΕΣΜΑΤΑ  (ΚΕΡΔΗ) ΧΡΗΣΗΣ</t>
  </si>
  <si>
    <t>ΚΑΘΑΡΑ ΑΠΟΤΕΛΕΣΜΑΤΑ (κέρδη) ΧΡΗΣΗΣ</t>
  </si>
  <si>
    <t xml:space="preserve">    ΟΛΙΚΑ ΑΠΟΤΕΛΕΣΜΑΤΑ (κέρδη) ΕΚΜΕΤ/ΣΗΣ</t>
  </si>
  <si>
    <t xml:space="preserve">    ΜΕΡΙΚΑ ΑΠΟΤΕΛΕΣΜΑΤΑ (κέρδη) ΕΚΜΕΤ/ΣΗΣ</t>
  </si>
  <si>
    <t xml:space="preserve">                       6. Κερδη εις νεον</t>
  </si>
  <si>
    <t xml:space="preserve">            ΥΠΟΛΟΙΠΟ ΚΕΡΔΩΝ ΕΙ ΝΕΟΝ</t>
  </si>
  <si>
    <t xml:space="preserve">                   2. Λοιποι φοροι μη ενσωμ/νοι</t>
  </si>
  <si>
    <t xml:space="preserve">       ΚΑΤΑΣΤΑΣΗ  ΛΟΓΑΡΙΑΣΜΟΥ ΑΠΟΤΕΛΕΣΜΑΤΩΝ  ΧΡΗΣΗΣ 31/12/14 (1.1.2014 εως 31.12.2014) </t>
  </si>
  <si>
    <t xml:space="preserve">  -Προβλεψεις εκμεταλλευσης</t>
  </si>
  <si>
    <t xml:space="preserve">  -Τοκοι και συναφη εξοδα</t>
  </si>
  <si>
    <t>Β. ΠΡΟΒΛΕΨΕΙΣ ΓΙΑ ΚΙΝΔΥΝΟΥΣ ΚΑΙ ΕΞΟΔΑ</t>
  </si>
  <si>
    <t xml:space="preserve">         2. Λοιπες προβλεψεις</t>
  </si>
  <si>
    <t xml:space="preserve">                                                     ΨΑΡΑΣ ΔΗΜΗΤΡΙΟΣ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</si>
</sst>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[Red]\-#,##0\ "/>
    <numFmt numFmtId="173" formatCode="[$-408]dddd\,\ d\ mmmm\ yyyy"/>
    <numFmt numFmtId="174" formatCode="[$-408]h:mm:ss\ AM/PM"/>
  </numFmts>
  <fonts count="4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u val="single"/>
      <sz val="6"/>
      <name val="Arial Greek"/>
      <family val="2"/>
    </font>
    <font>
      <sz val="6"/>
      <name val="Arial Greek"/>
      <family val="2"/>
    </font>
    <font>
      <b/>
      <u val="single"/>
      <sz val="6"/>
      <name val="Arial Greek"/>
      <family val="2"/>
    </font>
    <font>
      <b/>
      <sz val="6"/>
      <name val="Arial Greek"/>
      <family val="2"/>
    </font>
    <font>
      <b/>
      <i/>
      <sz val="8"/>
      <name val="Arial Greek"/>
      <family val="0"/>
    </font>
    <font>
      <u val="single"/>
      <sz val="7"/>
      <name val="Arial Greek"/>
      <family val="2"/>
    </font>
    <font>
      <sz val="7"/>
      <name val="Arial Greek"/>
      <family val="2"/>
    </font>
    <font>
      <b/>
      <u val="single"/>
      <sz val="7"/>
      <name val="Arial Greek"/>
      <family val="2"/>
    </font>
    <font>
      <b/>
      <sz val="7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1" fillId="0" borderId="13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centerContinuous"/>
    </xf>
    <xf numFmtId="3" fontId="4" fillId="34" borderId="0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3" fontId="0" fillId="0" borderId="20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7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5629275" y="38100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0</xdr:rowOff>
    </xdr:from>
    <xdr:to>
      <xdr:col>10</xdr:col>
      <xdr:colOff>676275</xdr:colOff>
      <xdr:row>36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4257675"/>
          <a:ext cx="901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5629275" y="426720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11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681990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95250</xdr:rowOff>
    </xdr:from>
    <xdr:to>
      <xdr:col>11</xdr:col>
      <xdr:colOff>0</xdr:colOff>
      <xdr:row>58</xdr:row>
      <xdr:rowOff>76200</xdr:rowOff>
    </xdr:to>
    <xdr:sp>
      <xdr:nvSpPr>
        <xdr:cNvPr id="5" name="Line 6"/>
        <xdr:cNvSpPr>
          <a:spLocks/>
        </xdr:cNvSpPr>
      </xdr:nvSpPr>
      <xdr:spPr>
        <a:xfrm>
          <a:off x="9144000" y="4067175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4">
      <selection activeCell="I65" sqref="I65"/>
    </sheetView>
  </sheetViews>
  <sheetFormatPr defaultColWidth="9.00390625" defaultRowHeight="12.75"/>
  <cols>
    <col min="1" max="1" width="22.25390625" style="0" customWidth="1"/>
    <col min="3" max="3" width="7.75390625" style="0" customWidth="1"/>
    <col min="4" max="4" width="8.125" style="0" customWidth="1"/>
    <col min="6" max="6" width="8.375" style="0" customWidth="1"/>
    <col min="7" max="7" width="9.375" style="0" customWidth="1"/>
    <col min="8" max="8" width="1.37890625" style="0" customWidth="1"/>
    <col min="9" max="9" width="24.75390625" style="0" customWidth="1"/>
    <col min="10" max="10" width="9.75390625" style="0" customWidth="1"/>
    <col min="11" max="11" width="10.25390625" style="0" customWidth="1"/>
  </cols>
  <sheetData>
    <row r="1" spans="1:11" ht="11.25" customHeight="1">
      <c r="A1" s="36" t="s">
        <v>0</v>
      </c>
      <c r="B1" s="2" t="s">
        <v>1</v>
      </c>
      <c r="C1" s="3">
        <v>2014</v>
      </c>
      <c r="D1" s="4"/>
      <c r="E1" s="2" t="s">
        <v>1</v>
      </c>
      <c r="F1" s="3">
        <v>2013</v>
      </c>
      <c r="G1" s="4"/>
      <c r="H1" s="64"/>
      <c r="I1" s="65" t="s">
        <v>2</v>
      </c>
      <c r="J1" s="66">
        <v>2014</v>
      </c>
      <c r="K1" s="67">
        <v>2013</v>
      </c>
    </row>
    <row r="2" spans="1:11" ht="9.75" customHeight="1">
      <c r="A2" s="5"/>
      <c r="B2" s="10" t="s">
        <v>126</v>
      </c>
      <c r="C2" s="6" t="s">
        <v>3</v>
      </c>
      <c r="D2" s="6" t="s">
        <v>104</v>
      </c>
      <c r="E2" s="10" t="s">
        <v>126</v>
      </c>
      <c r="F2" s="6" t="s">
        <v>3</v>
      </c>
      <c r="G2" s="6" t="s">
        <v>104</v>
      </c>
      <c r="H2" s="68"/>
      <c r="I2" s="1" t="s">
        <v>4</v>
      </c>
      <c r="J2" s="16"/>
      <c r="K2" s="69"/>
    </row>
    <row r="3" spans="1:11" s="14" customFormat="1" ht="9" customHeight="1">
      <c r="A3" s="12" t="s">
        <v>5</v>
      </c>
      <c r="B3" s="13"/>
      <c r="C3" s="13"/>
      <c r="D3" s="13"/>
      <c r="E3" s="13"/>
      <c r="F3" s="13"/>
      <c r="G3" s="13"/>
      <c r="H3" s="70"/>
      <c r="I3" s="8" t="s">
        <v>6</v>
      </c>
      <c r="J3" s="9"/>
      <c r="K3" s="71"/>
    </row>
    <row r="4" spans="1:11" s="27" customFormat="1" ht="9" customHeight="1">
      <c r="A4" s="26" t="s">
        <v>7</v>
      </c>
      <c r="B4" s="37">
        <v>10541.05</v>
      </c>
      <c r="C4" s="37">
        <v>10541.02</v>
      </c>
      <c r="D4" s="37">
        <f>SUM(B4-C4)</f>
        <v>0.029999999998835847</v>
      </c>
      <c r="E4" s="37">
        <v>10541.05</v>
      </c>
      <c r="F4" s="37">
        <v>10541.02</v>
      </c>
      <c r="G4" s="37">
        <f>SUM(E4-F4)</f>
        <v>0.029999999998835847</v>
      </c>
      <c r="H4" s="72"/>
      <c r="I4" s="7" t="s">
        <v>99</v>
      </c>
      <c r="J4" s="9"/>
      <c r="K4" s="71"/>
    </row>
    <row r="5" spans="1:11" s="27" customFormat="1" ht="9" customHeight="1">
      <c r="A5" s="26"/>
      <c r="B5" s="38">
        <f aca="true" t="shared" si="0" ref="B5:G5">SUM(B4:B4)</f>
        <v>10541.05</v>
      </c>
      <c r="C5" s="38">
        <f t="shared" si="0"/>
        <v>10541.02</v>
      </c>
      <c r="D5" s="38">
        <f t="shared" si="0"/>
        <v>0.029999999998835847</v>
      </c>
      <c r="E5" s="38">
        <f t="shared" si="0"/>
        <v>10541.05</v>
      </c>
      <c r="F5" s="38">
        <f t="shared" si="0"/>
        <v>10541.02</v>
      </c>
      <c r="G5" s="38">
        <f t="shared" si="0"/>
        <v>0.029999999998835847</v>
      </c>
      <c r="H5" s="72"/>
      <c r="I5" s="7" t="s">
        <v>98</v>
      </c>
      <c r="J5" s="37">
        <v>629768.43</v>
      </c>
      <c r="K5" s="73">
        <v>544110.3</v>
      </c>
    </row>
    <row r="6" spans="1:11" s="28" customFormat="1" ht="9" customHeight="1">
      <c r="A6" s="15" t="s">
        <v>9</v>
      </c>
      <c r="B6" s="37"/>
      <c r="C6" s="37"/>
      <c r="D6" s="37"/>
      <c r="E6" s="37"/>
      <c r="F6" s="37"/>
      <c r="G6" s="37"/>
      <c r="H6" s="15"/>
      <c r="I6" s="7" t="s">
        <v>4</v>
      </c>
      <c r="J6" s="39">
        <f>SUM(J4:J5)</f>
        <v>629768.43</v>
      </c>
      <c r="K6" s="74">
        <f>SUM(K4:K5)</f>
        <v>544110.3</v>
      </c>
    </row>
    <row r="7" spans="1:11" s="28" customFormat="1" ht="9" customHeight="1">
      <c r="A7" s="15" t="s">
        <v>10</v>
      </c>
      <c r="B7" s="37"/>
      <c r="C7" s="37"/>
      <c r="D7" s="37"/>
      <c r="E7" s="37"/>
      <c r="F7" s="37"/>
      <c r="G7" s="37"/>
      <c r="H7" s="15"/>
      <c r="I7" s="7" t="s">
        <v>113</v>
      </c>
      <c r="J7" s="37" t="s">
        <v>4</v>
      </c>
      <c r="K7" s="73" t="s">
        <v>4</v>
      </c>
    </row>
    <row r="8" spans="1:11" s="28" customFormat="1" ht="9" customHeight="1">
      <c r="A8" s="15" t="s">
        <v>94</v>
      </c>
      <c r="B8" s="37">
        <v>294618.62</v>
      </c>
      <c r="C8" s="37">
        <v>0</v>
      </c>
      <c r="D8" s="37">
        <f>SUM(B8-C8)</f>
        <v>294618.62</v>
      </c>
      <c r="E8" s="37">
        <v>294618.62</v>
      </c>
      <c r="F8" s="37">
        <v>0</v>
      </c>
      <c r="G8" s="37">
        <f>SUM(E8-F8)</f>
        <v>294618.62</v>
      </c>
      <c r="H8" s="15"/>
      <c r="I8" s="7" t="s">
        <v>128</v>
      </c>
      <c r="J8" s="37">
        <v>109.66</v>
      </c>
      <c r="K8" s="73">
        <v>109.66</v>
      </c>
    </row>
    <row r="9" spans="1:11" s="28" customFormat="1" ht="9" customHeight="1">
      <c r="A9" s="15" t="s">
        <v>93</v>
      </c>
      <c r="B9" s="37">
        <v>737576.61</v>
      </c>
      <c r="C9" s="37">
        <v>736828.7</v>
      </c>
      <c r="D9" s="37">
        <f>SUM(B9-C9)</f>
        <v>747.9100000000326</v>
      </c>
      <c r="E9" s="37">
        <v>737173.56</v>
      </c>
      <c r="F9" s="37">
        <v>736185.83</v>
      </c>
      <c r="G9" s="37">
        <f>SUM(E9-F9)</f>
        <v>987.7300000000978</v>
      </c>
      <c r="H9" s="15"/>
      <c r="I9" s="7" t="s">
        <v>114</v>
      </c>
      <c r="J9" s="37">
        <v>2.32</v>
      </c>
      <c r="K9" s="73">
        <v>85660.45</v>
      </c>
    </row>
    <row r="10" spans="1:11" s="28" customFormat="1" ht="9" customHeight="1">
      <c r="A10" s="15" t="s">
        <v>11</v>
      </c>
      <c r="B10" s="37">
        <v>16735.39</v>
      </c>
      <c r="C10" s="37">
        <v>16735.29</v>
      </c>
      <c r="D10" s="37">
        <f>SUM(B10-C10)</f>
        <v>0.09999999999854481</v>
      </c>
      <c r="E10" s="37">
        <v>16735.39</v>
      </c>
      <c r="F10" s="37">
        <v>16735.29</v>
      </c>
      <c r="G10" s="37">
        <f>SUM(E10-F10)</f>
        <v>0.09999999999854481</v>
      </c>
      <c r="H10" s="15"/>
      <c r="I10" s="7" t="s">
        <v>115</v>
      </c>
      <c r="J10" s="37" t="s">
        <v>4</v>
      </c>
      <c r="K10" s="73" t="s">
        <v>4</v>
      </c>
    </row>
    <row r="11" spans="1:11" s="28" customFormat="1" ht="9" customHeight="1">
      <c r="A11" s="15" t="s">
        <v>95</v>
      </c>
      <c r="B11" s="37">
        <v>381.51</v>
      </c>
      <c r="C11" s="37">
        <v>381.5</v>
      </c>
      <c r="D11" s="37">
        <f>SUM(B11-C11)</f>
        <v>0.009999999999990905</v>
      </c>
      <c r="E11" s="37">
        <v>381.51</v>
      </c>
      <c r="F11" s="37">
        <v>381.5</v>
      </c>
      <c r="G11" s="37">
        <f>SUM(E11-F11)</f>
        <v>0.009999999999990905</v>
      </c>
      <c r="H11" s="15"/>
      <c r="I11" s="7" t="s">
        <v>116</v>
      </c>
      <c r="J11" s="37">
        <v>4028.42</v>
      </c>
      <c r="K11" s="73">
        <v>2563.63</v>
      </c>
    </row>
    <row r="12" spans="1:11" s="28" customFormat="1" ht="9" customHeight="1">
      <c r="A12" s="15" t="s">
        <v>12</v>
      </c>
      <c r="B12" s="37">
        <v>213497.69</v>
      </c>
      <c r="C12" s="37">
        <v>189364.17</v>
      </c>
      <c r="D12" s="37">
        <f>SUM(B12-C12)</f>
        <v>24133.51999999999</v>
      </c>
      <c r="E12" s="37">
        <v>197839.36</v>
      </c>
      <c r="F12" s="37">
        <v>164997.19</v>
      </c>
      <c r="G12" s="37">
        <f>SUM(E12-F12)</f>
        <v>32842.169999999984</v>
      </c>
      <c r="H12" s="15"/>
      <c r="I12" s="7" t="s">
        <v>8</v>
      </c>
      <c r="J12" s="37" t="s">
        <v>4</v>
      </c>
      <c r="K12" s="73" t="s">
        <v>4</v>
      </c>
    </row>
    <row r="13" spans="1:11" s="28" customFormat="1" ht="9" customHeight="1">
      <c r="A13" s="15" t="s">
        <v>13</v>
      </c>
      <c r="B13" s="39">
        <f aca="true" t="shared" si="1" ref="B13:G13">SUM(B8:B12)</f>
        <v>1262809.8199999998</v>
      </c>
      <c r="C13" s="39">
        <f t="shared" si="1"/>
        <v>943309.66</v>
      </c>
      <c r="D13" s="39">
        <f t="shared" si="1"/>
        <v>319500.16000000003</v>
      </c>
      <c r="E13" s="39">
        <f t="shared" si="1"/>
        <v>1246748.44</v>
      </c>
      <c r="F13" s="39">
        <f t="shared" si="1"/>
        <v>918299.81</v>
      </c>
      <c r="G13" s="39">
        <f t="shared" si="1"/>
        <v>328448.63000000006</v>
      </c>
      <c r="H13" s="15"/>
      <c r="I13" s="7" t="s">
        <v>142</v>
      </c>
      <c r="J13" s="37">
        <v>42316.2</v>
      </c>
      <c r="K13" s="73">
        <v>24164.01</v>
      </c>
    </row>
    <row r="14" spans="1:11" s="28" customFormat="1" ht="9" customHeight="1">
      <c r="A14" s="15" t="s">
        <v>15</v>
      </c>
      <c r="B14" s="37" t="s">
        <v>4</v>
      </c>
      <c r="C14" s="37" t="s">
        <v>4</v>
      </c>
      <c r="D14" s="37" t="s">
        <v>4</v>
      </c>
      <c r="E14" s="37" t="s">
        <v>4</v>
      </c>
      <c r="F14" s="37" t="s">
        <v>4</v>
      </c>
      <c r="G14" s="37" t="s">
        <v>4</v>
      </c>
      <c r="H14" s="15"/>
      <c r="I14" s="7" t="s">
        <v>130</v>
      </c>
      <c r="J14" s="37">
        <v>0</v>
      </c>
      <c r="K14" s="73">
        <v>0</v>
      </c>
    </row>
    <row r="15" spans="1:11" s="28" customFormat="1" ht="9" customHeight="1">
      <c r="A15" s="15" t="s">
        <v>16</v>
      </c>
      <c r="B15" s="37" t="s">
        <v>4</v>
      </c>
      <c r="C15" s="37" t="s">
        <v>4</v>
      </c>
      <c r="D15" s="37">
        <v>0</v>
      </c>
      <c r="E15" s="37" t="s">
        <v>4</v>
      </c>
      <c r="F15" s="37" t="s">
        <v>4</v>
      </c>
      <c r="G15" s="37">
        <v>0</v>
      </c>
      <c r="H15" s="15"/>
      <c r="I15" s="11" t="s">
        <v>14</v>
      </c>
      <c r="J15" s="38">
        <f>SUM(J6+J8+J9+J11+J13+J14)</f>
        <v>676225.03</v>
      </c>
      <c r="K15" s="75">
        <f>SUM(K6+K8+K9+K11+K13+K14)</f>
        <v>656608.05</v>
      </c>
    </row>
    <row r="16" spans="1:11" s="28" customFormat="1" ht="9" customHeight="1">
      <c r="A16" s="29" t="s">
        <v>18</v>
      </c>
      <c r="B16" s="38">
        <f>SUM(B13)</f>
        <v>1262809.8199999998</v>
      </c>
      <c r="C16" s="38">
        <f>SUM(C13)</f>
        <v>943309.66</v>
      </c>
      <c r="D16" s="38">
        <f>SUM(D13+D15)</f>
        <v>319500.16000000003</v>
      </c>
      <c r="E16" s="38">
        <f>SUM(E13)</f>
        <v>1246748.44</v>
      </c>
      <c r="F16" s="38">
        <f>SUM(F13)</f>
        <v>918299.81</v>
      </c>
      <c r="G16" s="38">
        <f>SUM(G13+G15)</f>
        <v>328448.63000000006</v>
      </c>
      <c r="H16" s="15"/>
      <c r="I16" s="7" t="s">
        <v>147</v>
      </c>
      <c r="J16" s="37"/>
      <c r="K16" s="73"/>
    </row>
    <row r="17" spans="1:11" s="28" customFormat="1" ht="9" customHeight="1">
      <c r="A17" s="29" t="s">
        <v>4</v>
      </c>
      <c r="B17" s="37" t="s">
        <v>4</v>
      </c>
      <c r="C17" s="37" t="s">
        <v>4</v>
      </c>
      <c r="D17" s="37" t="s">
        <v>4</v>
      </c>
      <c r="E17" s="37" t="s">
        <v>4</v>
      </c>
      <c r="F17" s="37" t="s">
        <v>4</v>
      </c>
      <c r="G17" s="37" t="s">
        <v>4</v>
      </c>
      <c r="H17" s="76"/>
      <c r="I17" s="7" t="s">
        <v>148</v>
      </c>
      <c r="J17" s="37">
        <v>29890.2</v>
      </c>
      <c r="K17" s="73"/>
    </row>
    <row r="18" spans="1:11" s="28" customFormat="1" ht="9" customHeight="1">
      <c r="A18" s="15" t="s">
        <v>20</v>
      </c>
      <c r="B18" s="37" t="s">
        <v>4</v>
      </c>
      <c r="C18" s="37"/>
      <c r="D18" s="37"/>
      <c r="E18" s="37" t="s">
        <v>4</v>
      </c>
      <c r="F18" s="37"/>
      <c r="G18" s="37"/>
      <c r="H18" s="15"/>
      <c r="I18" s="7"/>
      <c r="J18" s="82">
        <f>SUM(J17)</f>
        <v>29890.2</v>
      </c>
      <c r="K18" s="73"/>
    </row>
    <row r="19" spans="1:11" s="28" customFormat="1" ht="9" customHeight="1">
      <c r="A19" s="15" t="s">
        <v>22</v>
      </c>
      <c r="B19" s="37"/>
      <c r="C19" s="37"/>
      <c r="D19" s="37"/>
      <c r="E19" s="37"/>
      <c r="F19" s="37"/>
      <c r="G19" s="37"/>
      <c r="H19" s="15"/>
      <c r="I19" s="7"/>
      <c r="J19" s="37"/>
      <c r="K19" s="73"/>
    </row>
    <row r="20" spans="1:11" s="28" customFormat="1" ht="9" customHeight="1">
      <c r="A20" s="15" t="s">
        <v>24</v>
      </c>
      <c r="B20" s="37"/>
      <c r="C20" s="37"/>
      <c r="D20" s="37">
        <v>0</v>
      </c>
      <c r="E20" s="37"/>
      <c r="F20" s="37"/>
      <c r="G20" s="37">
        <v>0</v>
      </c>
      <c r="H20" s="15"/>
      <c r="I20" s="7" t="s">
        <v>17</v>
      </c>
      <c r="J20" s="37" t="s">
        <v>4</v>
      </c>
      <c r="K20" s="73" t="s">
        <v>4</v>
      </c>
    </row>
    <row r="21" spans="1:11" s="28" customFormat="1" ht="10.5" customHeight="1">
      <c r="A21" s="15" t="s">
        <v>26</v>
      </c>
      <c r="B21" s="37"/>
      <c r="C21" s="37"/>
      <c r="D21" s="37">
        <v>0</v>
      </c>
      <c r="E21" s="37"/>
      <c r="F21" s="37"/>
      <c r="G21" s="37">
        <v>0</v>
      </c>
      <c r="H21" s="15"/>
      <c r="I21" s="7" t="s">
        <v>19</v>
      </c>
      <c r="J21" s="37" t="s">
        <v>4</v>
      </c>
      <c r="K21" s="73" t="s">
        <v>4</v>
      </c>
    </row>
    <row r="22" spans="1:11" s="28" customFormat="1" ht="9.75" customHeight="1">
      <c r="A22" s="15" t="s">
        <v>28</v>
      </c>
      <c r="B22" s="37" t="s">
        <v>4</v>
      </c>
      <c r="C22" s="37"/>
      <c r="D22" s="37"/>
      <c r="E22" s="37" t="s">
        <v>4</v>
      </c>
      <c r="F22" s="37"/>
      <c r="G22" s="37"/>
      <c r="H22" s="15"/>
      <c r="I22" s="7" t="s">
        <v>21</v>
      </c>
      <c r="J22" s="37">
        <v>35309.48</v>
      </c>
      <c r="K22" s="73">
        <v>27439.41</v>
      </c>
    </row>
    <row r="23" spans="1:11" s="28" customFormat="1" ht="9.75" customHeight="1">
      <c r="A23" s="15" t="s">
        <v>30</v>
      </c>
      <c r="B23" s="37" t="s">
        <v>4</v>
      </c>
      <c r="C23" s="37"/>
      <c r="D23" s="37">
        <v>175622.02</v>
      </c>
      <c r="E23" s="37" t="s">
        <v>4</v>
      </c>
      <c r="F23" s="37"/>
      <c r="G23" s="37">
        <v>123580.05</v>
      </c>
      <c r="H23" s="15"/>
      <c r="I23" s="7" t="s">
        <v>23</v>
      </c>
      <c r="J23" s="37">
        <v>0</v>
      </c>
      <c r="K23" s="73">
        <v>0</v>
      </c>
    </row>
    <row r="24" spans="1:11" s="28" customFormat="1" ht="9" customHeight="1">
      <c r="A24" s="15" t="s">
        <v>31</v>
      </c>
      <c r="B24" s="37" t="s">
        <v>4</v>
      </c>
      <c r="C24" s="37"/>
      <c r="D24" s="37">
        <v>6926.98</v>
      </c>
      <c r="E24" s="37" t="s">
        <v>4</v>
      </c>
      <c r="F24" s="37"/>
      <c r="G24" s="37">
        <v>2948</v>
      </c>
      <c r="H24" s="15"/>
      <c r="I24" s="7" t="s">
        <v>25</v>
      </c>
      <c r="J24" s="37">
        <v>0</v>
      </c>
      <c r="K24" s="73">
        <v>0</v>
      </c>
    </row>
    <row r="25" spans="1:11" s="28" customFormat="1" ht="9" customHeight="1">
      <c r="A25" s="15" t="s">
        <v>33</v>
      </c>
      <c r="B25" s="37"/>
      <c r="C25" s="37"/>
      <c r="D25" s="37">
        <v>0</v>
      </c>
      <c r="E25" s="37"/>
      <c r="F25" s="37"/>
      <c r="G25" s="37">
        <v>0</v>
      </c>
      <c r="H25" s="15"/>
      <c r="I25" s="7" t="s">
        <v>27</v>
      </c>
      <c r="J25" s="37">
        <v>34163.51</v>
      </c>
      <c r="K25" s="73">
        <v>23752.89</v>
      </c>
    </row>
    <row r="26" spans="1:11" s="28" customFormat="1" ht="9" customHeight="1">
      <c r="A26" s="15" t="s">
        <v>34</v>
      </c>
      <c r="B26" s="37" t="s">
        <v>4</v>
      </c>
      <c r="C26" s="37"/>
      <c r="D26" s="37">
        <v>9980.5</v>
      </c>
      <c r="E26" s="37" t="s">
        <v>4</v>
      </c>
      <c r="F26" s="37"/>
      <c r="G26" s="37">
        <v>14641.87</v>
      </c>
      <c r="H26" s="15"/>
      <c r="I26" s="7" t="s">
        <v>29</v>
      </c>
      <c r="J26" s="37">
        <v>73890.67</v>
      </c>
      <c r="K26" s="73">
        <v>59747.84</v>
      </c>
    </row>
    <row r="27" spans="1:11" s="28" customFormat="1" ht="9" customHeight="1">
      <c r="A27" s="29" t="s">
        <v>36</v>
      </c>
      <c r="B27" s="37"/>
      <c r="C27" s="37"/>
      <c r="D27" s="39"/>
      <c r="E27" s="37"/>
      <c r="F27" s="37"/>
      <c r="G27" s="39"/>
      <c r="H27" s="77"/>
      <c r="I27" s="7" t="s">
        <v>117</v>
      </c>
      <c r="J27" s="37">
        <v>0</v>
      </c>
      <c r="K27" s="73">
        <v>0</v>
      </c>
    </row>
    <row r="28" spans="1:11" s="28" customFormat="1" ht="9" customHeight="1">
      <c r="A28" s="29" t="s">
        <v>37</v>
      </c>
      <c r="B28" s="37"/>
      <c r="C28" s="37"/>
      <c r="D28" s="37">
        <v>251110.77</v>
      </c>
      <c r="E28" s="37"/>
      <c r="F28" s="37"/>
      <c r="G28" s="37">
        <v>209127.89</v>
      </c>
      <c r="H28" s="15"/>
      <c r="I28" s="7" t="s">
        <v>32</v>
      </c>
      <c r="J28" s="37">
        <v>0</v>
      </c>
      <c r="K28" s="73">
        <v>0</v>
      </c>
    </row>
    <row r="29" spans="1:11" s="28" customFormat="1" ht="9" customHeight="1">
      <c r="A29" s="29" t="s">
        <v>38</v>
      </c>
      <c r="B29" s="37"/>
      <c r="C29" s="37"/>
      <c r="D29" s="37">
        <v>86338.43</v>
      </c>
      <c r="E29" s="37"/>
      <c r="F29" s="37"/>
      <c r="G29" s="37">
        <v>73689.52</v>
      </c>
      <c r="H29" s="15"/>
      <c r="I29" s="7"/>
      <c r="J29" s="37" t="s">
        <v>4</v>
      </c>
      <c r="K29" s="73" t="s">
        <v>4</v>
      </c>
    </row>
    <row r="30" spans="1:11" s="28" customFormat="1" ht="9" customHeight="1">
      <c r="A30" s="29" t="s">
        <v>39</v>
      </c>
      <c r="B30" s="37"/>
      <c r="C30" s="37"/>
      <c r="D30" s="39">
        <f>SUM(D20:D29)</f>
        <v>529978.7</v>
      </c>
      <c r="E30" s="37"/>
      <c r="F30" s="37"/>
      <c r="G30" s="39">
        <f>SUM(G20:G29)</f>
        <v>423987.3300000001</v>
      </c>
      <c r="H30" s="77"/>
      <c r="I30" s="11" t="s">
        <v>35</v>
      </c>
      <c r="J30" s="38">
        <f>SUM(J22:J28)</f>
        <v>143363.66</v>
      </c>
      <c r="K30" s="75">
        <f>SUM(K22:K28)</f>
        <v>110940.14</v>
      </c>
    </row>
    <row r="31" spans="1:11" s="28" customFormat="1" ht="9" customHeight="1">
      <c r="A31" s="15" t="s">
        <v>40</v>
      </c>
      <c r="B31" s="37"/>
      <c r="C31" s="37"/>
      <c r="D31" s="37"/>
      <c r="E31" s="37"/>
      <c r="F31" s="37"/>
      <c r="G31" s="37"/>
      <c r="H31" s="15"/>
      <c r="I31" s="7" t="s">
        <v>100</v>
      </c>
      <c r="J31" s="37" t="s">
        <v>4</v>
      </c>
      <c r="K31" s="73" t="s">
        <v>4</v>
      </c>
    </row>
    <row r="32" spans="1:11" s="28" customFormat="1" ht="9" customHeight="1">
      <c r="A32" s="30" t="s">
        <v>96</v>
      </c>
      <c r="B32" s="40"/>
      <c r="C32" s="37"/>
      <c r="D32" s="37">
        <v>0</v>
      </c>
      <c r="E32" s="40"/>
      <c r="F32" s="37"/>
      <c r="G32" s="37">
        <v>15112.2</v>
      </c>
      <c r="H32" s="76"/>
      <c r="I32" s="31" t="s">
        <v>101</v>
      </c>
      <c r="J32" s="37" t="s">
        <v>4</v>
      </c>
      <c r="K32" s="73" t="s">
        <v>4</v>
      </c>
    </row>
    <row r="33" spans="1:11" s="28" customFormat="1" ht="9" customHeight="1">
      <c r="A33" s="30" t="s">
        <v>97</v>
      </c>
      <c r="B33" s="40"/>
      <c r="C33" s="37"/>
      <c r="D33" s="37">
        <v>0</v>
      </c>
      <c r="E33" s="40"/>
      <c r="F33" s="37"/>
      <c r="G33" s="37">
        <v>0</v>
      </c>
      <c r="H33" s="76"/>
      <c r="I33" s="31"/>
      <c r="J33" s="37" t="s">
        <v>4</v>
      </c>
      <c r="K33" s="73" t="s">
        <v>4</v>
      </c>
    </row>
    <row r="34" spans="1:11" s="28" customFormat="1" ht="9.75" customHeight="1">
      <c r="A34" s="30"/>
      <c r="B34" s="40"/>
      <c r="C34" s="37"/>
      <c r="D34" s="38">
        <f>SUM(D32:D33)</f>
        <v>0</v>
      </c>
      <c r="E34" s="40"/>
      <c r="F34" s="37"/>
      <c r="G34" s="38">
        <f>SUM(G32:G33)</f>
        <v>15112.2</v>
      </c>
      <c r="H34" s="76"/>
      <c r="I34" s="31"/>
      <c r="J34" s="37" t="s">
        <v>4</v>
      </c>
      <c r="K34" s="73" t="s">
        <v>4</v>
      </c>
    </row>
    <row r="35" spans="1:11" s="28" customFormat="1" ht="10.5" customHeight="1" thickBot="1">
      <c r="A35" s="35" t="s">
        <v>41</v>
      </c>
      <c r="B35" s="41"/>
      <c r="C35" s="42"/>
      <c r="D35" s="43">
        <f>SUM(D5+D16+D30+D34)</f>
        <v>849478.89</v>
      </c>
      <c r="E35" s="41"/>
      <c r="F35" s="42"/>
      <c r="G35" s="43">
        <f>SUM(G5+G16+G30+G34)</f>
        <v>767548.1900000001</v>
      </c>
      <c r="H35" s="78"/>
      <c r="I35" s="79" t="s">
        <v>42</v>
      </c>
      <c r="J35" s="43">
        <f>SUM(J15+J30+J18)</f>
        <v>849478.89</v>
      </c>
      <c r="K35" s="80">
        <f>SUM(K15+K26)</f>
        <v>716355.89</v>
      </c>
    </row>
    <row r="36" spans="1:11" ht="12" customHeight="1" thickBot="1">
      <c r="A36" s="47" t="s">
        <v>144</v>
      </c>
      <c r="B36" s="46"/>
      <c r="C36" s="46"/>
      <c r="D36" s="46"/>
      <c r="E36" s="46"/>
      <c r="F36" s="46"/>
      <c r="G36" s="46"/>
      <c r="H36" s="48"/>
      <c r="I36" s="49" t="s">
        <v>43</v>
      </c>
      <c r="J36" s="50"/>
      <c r="K36" s="51"/>
    </row>
    <row r="37" spans="1:11" ht="9" customHeight="1">
      <c r="A37" s="23" t="s">
        <v>44</v>
      </c>
      <c r="B37" s="22" t="s">
        <v>4</v>
      </c>
      <c r="C37" s="22" t="s">
        <v>4</v>
      </c>
      <c r="D37" s="22" t="s">
        <v>4</v>
      </c>
      <c r="E37" s="22"/>
      <c r="F37" s="22" t="s">
        <v>4</v>
      </c>
      <c r="G37" s="22" t="s">
        <v>4</v>
      </c>
      <c r="H37" s="52"/>
      <c r="I37" s="22"/>
      <c r="J37" s="22"/>
      <c r="K37" s="56"/>
    </row>
    <row r="38" spans="1:11" s="28" customFormat="1" ht="10.5" customHeight="1">
      <c r="A38" s="15" t="s">
        <v>45</v>
      </c>
      <c r="B38" s="7"/>
      <c r="C38" s="37"/>
      <c r="D38" s="37">
        <f>SUM('ΕΚΜΕΤΑΛΛΕΥΣΗ 14'!E17)</f>
        <v>205406.46</v>
      </c>
      <c r="E38" s="37"/>
      <c r="F38" s="37"/>
      <c r="G38" s="37">
        <v>237783.81</v>
      </c>
      <c r="H38" s="15"/>
      <c r="I38" s="7" t="s">
        <v>137</v>
      </c>
      <c r="J38" s="37">
        <f>SUM(D59)</f>
        <v>29295.82999999999</v>
      </c>
      <c r="K38" s="57">
        <v>42780.77</v>
      </c>
    </row>
    <row r="39" spans="1:11" s="28" customFormat="1" ht="9.75" customHeight="1">
      <c r="A39" s="15" t="s">
        <v>46</v>
      </c>
      <c r="B39" s="7"/>
      <c r="C39" s="45"/>
      <c r="D39" s="37">
        <f>SUM('ΕΚΜΕΤΑΛΛΕΥΣΗ 14'!B38-'ΕΚΜΕΤΑΛΛΕΥΣΗ 14'!B34)*95%</f>
        <v>167247.538</v>
      </c>
      <c r="E39" s="37"/>
      <c r="F39" s="45"/>
      <c r="G39" s="37">
        <v>180767.14</v>
      </c>
      <c r="H39" s="15"/>
      <c r="I39" s="7" t="s">
        <v>118</v>
      </c>
      <c r="J39" s="37">
        <v>24164.01</v>
      </c>
      <c r="K39" s="57">
        <v>-4524.96</v>
      </c>
    </row>
    <row r="40" spans="1:11" s="28" customFormat="1" ht="9" customHeight="1">
      <c r="A40" s="15" t="s">
        <v>125</v>
      </c>
      <c r="B40" s="7"/>
      <c r="C40" s="37"/>
      <c r="D40" s="44">
        <f>SUM(D38-D39)</f>
        <v>38158.92199999999</v>
      </c>
      <c r="E40" s="37"/>
      <c r="F40" s="37"/>
      <c r="G40" s="44">
        <v>57016.67</v>
      </c>
      <c r="H40" s="15"/>
      <c r="I40" s="7" t="s">
        <v>131</v>
      </c>
      <c r="J40" s="38">
        <v>0</v>
      </c>
      <c r="K40" s="58">
        <v>0</v>
      </c>
    </row>
    <row r="41" spans="1:11" s="28" customFormat="1" ht="9" customHeight="1">
      <c r="A41" s="15" t="s">
        <v>102</v>
      </c>
      <c r="B41" s="7"/>
      <c r="C41" s="37"/>
      <c r="D41" s="44">
        <v>0</v>
      </c>
      <c r="E41" s="37"/>
      <c r="F41" s="37"/>
      <c r="G41" s="44">
        <v>222.18</v>
      </c>
      <c r="H41" s="15"/>
      <c r="I41" s="7" t="s">
        <v>132</v>
      </c>
      <c r="J41" s="38">
        <v>0</v>
      </c>
      <c r="K41" s="58">
        <v>0</v>
      </c>
    </row>
    <row r="42" spans="1:11" s="28" customFormat="1" ht="9" customHeight="1">
      <c r="A42" s="15" t="s">
        <v>103</v>
      </c>
      <c r="B42" s="7"/>
      <c r="C42" s="37"/>
      <c r="D42" s="44">
        <f>SUM(D40+D41)</f>
        <v>38158.92199999999</v>
      </c>
      <c r="E42" s="37"/>
      <c r="F42" s="37"/>
      <c r="G42" s="44">
        <f>SUM(G40+G41)</f>
        <v>57238.85</v>
      </c>
      <c r="H42" s="15"/>
      <c r="I42" s="7" t="s">
        <v>119</v>
      </c>
      <c r="J42" s="38">
        <f>SUM(J38:J41)</f>
        <v>53459.83999999999</v>
      </c>
      <c r="K42" s="58">
        <f>SUM(K38:K41)</f>
        <v>38255.81</v>
      </c>
    </row>
    <row r="43" spans="1:11" s="28" customFormat="1" ht="9.75" customHeight="1">
      <c r="A43" s="15" t="s">
        <v>47</v>
      </c>
      <c r="B43" s="7"/>
      <c r="C43" s="37">
        <f>SUM('ΕΚΜΕΤΑΛΛΕΥΣΗ 14'!B38-'ΕΚΜΕΤΑΛΛΕΥΣΗ 14'!B34)*5%</f>
        <v>8802.502</v>
      </c>
      <c r="D43" s="37"/>
      <c r="E43" s="37"/>
      <c r="F43" s="37">
        <v>9514.06</v>
      </c>
      <c r="G43" s="37"/>
      <c r="H43" s="15"/>
      <c r="I43" s="7" t="s">
        <v>120</v>
      </c>
      <c r="J43" s="37">
        <v>9678.85</v>
      </c>
      <c r="K43" s="57">
        <v>11371.51</v>
      </c>
    </row>
    <row r="44" spans="1:11" s="32" customFormat="1" ht="9" customHeight="1">
      <c r="A44" s="15" t="s">
        <v>48</v>
      </c>
      <c r="B44" s="7"/>
      <c r="C44" s="37">
        <v>0</v>
      </c>
      <c r="D44" s="37">
        <f>SUM(C43:C44)</f>
        <v>8802.502</v>
      </c>
      <c r="E44" s="37"/>
      <c r="F44" s="37">
        <v>0</v>
      </c>
      <c r="G44" s="37">
        <f>SUM(F43:F44)</f>
        <v>9514.06</v>
      </c>
      <c r="H44" s="15"/>
      <c r="I44" s="7" t="s">
        <v>143</v>
      </c>
      <c r="J44" s="44">
        <v>0</v>
      </c>
      <c r="K44" s="62">
        <v>850</v>
      </c>
    </row>
    <row r="45" spans="1:11" s="32" customFormat="1" ht="9" customHeight="1">
      <c r="A45" s="15" t="s">
        <v>140</v>
      </c>
      <c r="B45" s="7"/>
      <c r="C45" s="37"/>
      <c r="D45" s="44">
        <f>SUM(D42-D44)</f>
        <v>29356.41999999999</v>
      </c>
      <c r="E45" s="37"/>
      <c r="F45" s="37"/>
      <c r="G45" s="44">
        <f>SUM(G42-G44)</f>
        <v>47724.79</v>
      </c>
      <c r="H45" s="15"/>
      <c r="I45" s="7" t="s">
        <v>121</v>
      </c>
      <c r="J45" s="38">
        <f>SUM(J42-J43-J44)</f>
        <v>43780.98999999999</v>
      </c>
      <c r="K45" s="38">
        <v>26034.3</v>
      </c>
    </row>
    <row r="46" spans="1:11" s="32" customFormat="1" ht="9" customHeight="1">
      <c r="A46" s="15" t="s">
        <v>49</v>
      </c>
      <c r="B46" s="7"/>
      <c r="C46" s="37">
        <v>0</v>
      </c>
      <c r="D46" s="44"/>
      <c r="E46" s="37"/>
      <c r="F46" s="37">
        <v>0</v>
      </c>
      <c r="G46" s="44"/>
      <c r="H46" s="15"/>
      <c r="I46" s="7" t="s">
        <v>122</v>
      </c>
      <c r="J46" s="37" t="s">
        <v>4</v>
      </c>
      <c r="K46" s="57" t="s">
        <v>4</v>
      </c>
    </row>
    <row r="47" spans="1:11" s="32" customFormat="1" ht="9" customHeight="1">
      <c r="A47" s="15" t="s">
        <v>50</v>
      </c>
      <c r="B47" s="7"/>
      <c r="C47" s="37">
        <f>SUM('ΕΚΜΕΤΑΛΛΕΥΣΗ 14'!B34)</f>
        <v>58.85</v>
      </c>
      <c r="D47" s="37">
        <f>SUM(C47-C46)</f>
        <v>58.85</v>
      </c>
      <c r="E47" s="37"/>
      <c r="F47" s="37">
        <v>0</v>
      </c>
      <c r="G47" s="37">
        <f>SUM(F47-F46)</f>
        <v>0</v>
      </c>
      <c r="H47" s="15"/>
      <c r="I47" s="7" t="s">
        <v>123</v>
      </c>
      <c r="J47" s="37">
        <v>1464.79</v>
      </c>
      <c r="K47" s="57">
        <v>1870.29</v>
      </c>
    </row>
    <row r="48" spans="1:11" s="32" customFormat="1" ht="9" customHeight="1">
      <c r="A48" s="15" t="s">
        <v>139</v>
      </c>
      <c r="B48" s="7"/>
      <c r="C48" s="37"/>
      <c r="D48" s="44">
        <f>SUM(D45-D47)</f>
        <v>29297.569999999992</v>
      </c>
      <c r="E48" s="37"/>
      <c r="F48" s="37"/>
      <c r="G48" s="44">
        <f>SUM(G45-G47)</f>
        <v>47724.79</v>
      </c>
      <c r="H48" s="15" t="s">
        <v>51</v>
      </c>
      <c r="I48" s="7" t="s">
        <v>127</v>
      </c>
      <c r="J48" s="37">
        <v>0</v>
      </c>
      <c r="K48" s="59"/>
    </row>
    <row r="49" spans="1:11" s="32" customFormat="1" ht="9" customHeight="1">
      <c r="A49" s="30" t="s">
        <v>52</v>
      </c>
      <c r="B49" s="7"/>
      <c r="C49" s="37"/>
      <c r="D49" s="37"/>
      <c r="E49" s="37"/>
      <c r="F49" s="37"/>
      <c r="G49" s="37"/>
      <c r="H49" s="15"/>
      <c r="I49" s="7" t="s">
        <v>141</v>
      </c>
      <c r="J49" s="63">
        <f>SUM(J45-J47)</f>
        <v>42316.19999999999</v>
      </c>
      <c r="K49" s="81">
        <v>24164.01</v>
      </c>
    </row>
    <row r="50" spans="1:11" s="32" customFormat="1" ht="9" customHeight="1">
      <c r="A50" s="15" t="s">
        <v>53</v>
      </c>
      <c r="B50" s="7"/>
      <c r="C50" s="37">
        <v>0</v>
      </c>
      <c r="D50" s="37"/>
      <c r="E50" s="37"/>
      <c r="F50" s="37">
        <v>0</v>
      </c>
      <c r="G50" s="37"/>
      <c r="H50" s="15"/>
      <c r="I50" s="7" t="s">
        <v>54</v>
      </c>
      <c r="J50" s="7" t="s">
        <v>124</v>
      </c>
      <c r="K50" s="59"/>
    </row>
    <row r="51" spans="1:11" s="32" customFormat="1" ht="9" customHeight="1">
      <c r="A51" s="15" t="s">
        <v>55</v>
      </c>
      <c r="B51" s="7"/>
      <c r="C51" s="37">
        <v>0</v>
      </c>
      <c r="D51" s="37"/>
      <c r="E51" s="37"/>
      <c r="F51" s="37">
        <v>0</v>
      </c>
      <c r="G51" s="37"/>
      <c r="H51" s="15"/>
      <c r="I51" s="7" t="s">
        <v>133</v>
      </c>
      <c r="J51" s="7" t="s">
        <v>134</v>
      </c>
      <c r="K51" s="59"/>
    </row>
    <row r="52" spans="1:11" s="32" customFormat="1" ht="9" customHeight="1">
      <c r="A52" s="15" t="s">
        <v>56</v>
      </c>
      <c r="B52" s="7"/>
      <c r="C52" s="37">
        <v>1.74</v>
      </c>
      <c r="D52" s="37" t="s">
        <v>4</v>
      </c>
      <c r="E52" s="37"/>
      <c r="F52" s="37">
        <v>444.02</v>
      </c>
      <c r="G52" s="37" t="s">
        <v>4</v>
      </c>
      <c r="H52" s="15"/>
      <c r="I52" s="7" t="s">
        <v>4</v>
      </c>
      <c r="J52" s="7" t="s">
        <v>135</v>
      </c>
      <c r="K52" s="59"/>
    </row>
    <row r="53" spans="1:11" s="32" customFormat="1" ht="9" customHeight="1">
      <c r="A53" s="15" t="s">
        <v>57</v>
      </c>
      <c r="B53" s="7"/>
      <c r="C53" s="37">
        <v>0</v>
      </c>
      <c r="D53" s="37"/>
      <c r="E53" s="37"/>
      <c r="F53" s="37">
        <v>0</v>
      </c>
      <c r="G53" s="37"/>
      <c r="H53" s="15"/>
      <c r="I53" s="7"/>
      <c r="J53" s="7"/>
      <c r="K53" s="59" t="s">
        <v>4</v>
      </c>
    </row>
    <row r="54" spans="1:11" s="28" customFormat="1" ht="9" customHeight="1">
      <c r="A54" s="15" t="s">
        <v>58</v>
      </c>
      <c r="B54" s="7"/>
      <c r="C54" s="37">
        <v>0</v>
      </c>
      <c r="D54" s="37">
        <f>SUM(C50+C51-C52-C53-C54)</f>
        <v>-1.74</v>
      </c>
      <c r="E54" s="37"/>
      <c r="F54" s="37">
        <v>4500</v>
      </c>
      <c r="G54" s="37">
        <f>SUM(F50+F51-F52-F53-F54)</f>
        <v>-4944.02</v>
      </c>
      <c r="H54" s="15" t="s">
        <v>4</v>
      </c>
      <c r="I54" s="7"/>
      <c r="J54" s="25" t="s">
        <v>4</v>
      </c>
      <c r="K54" s="60"/>
    </row>
    <row r="55" spans="1:11" s="28" customFormat="1" ht="9" customHeight="1">
      <c r="A55" s="15" t="s">
        <v>59</v>
      </c>
      <c r="B55" s="7"/>
      <c r="C55" s="37"/>
      <c r="D55" s="44">
        <f>SUM(D54+D48)</f>
        <v>29295.82999999999</v>
      </c>
      <c r="E55" s="37"/>
      <c r="F55" s="37"/>
      <c r="G55" s="44">
        <f>SUM(G54+G48)</f>
        <v>42780.770000000004</v>
      </c>
      <c r="H55" s="15"/>
      <c r="I55" s="33" t="s">
        <v>129</v>
      </c>
      <c r="J55" s="25" t="s">
        <v>4</v>
      </c>
      <c r="K55" s="60"/>
    </row>
    <row r="56" spans="1:11" s="28" customFormat="1" ht="9" customHeight="1">
      <c r="A56" s="15" t="s">
        <v>60</v>
      </c>
      <c r="B56" s="7"/>
      <c r="C56" s="37">
        <f>SUM('ΕΚΜΕΤΑΛΛΕΥΣΗ 14'!B36)</f>
        <v>25009.85</v>
      </c>
      <c r="D56" s="37" t="s">
        <v>4</v>
      </c>
      <c r="E56" s="37"/>
      <c r="F56" s="37">
        <v>54634.05</v>
      </c>
      <c r="G56" s="37" t="s">
        <v>4</v>
      </c>
      <c r="H56" s="15"/>
      <c r="I56" s="33" t="s">
        <v>149</v>
      </c>
      <c r="J56" s="34" t="s">
        <v>4</v>
      </c>
      <c r="K56" s="60"/>
    </row>
    <row r="57" spans="1:11" s="28" customFormat="1" ht="9" customHeight="1">
      <c r="A57" s="15" t="s">
        <v>61</v>
      </c>
      <c r="B57" s="7"/>
      <c r="C57" s="37">
        <f>SUM(C56)</f>
        <v>25009.85</v>
      </c>
      <c r="D57" s="37">
        <f>SUM(C56-C57)</f>
        <v>0</v>
      </c>
      <c r="E57" s="37"/>
      <c r="F57" s="37">
        <v>54634.05</v>
      </c>
      <c r="G57" s="37">
        <f>SUM(F56-F57)</f>
        <v>0</v>
      </c>
      <c r="H57" s="15"/>
      <c r="I57" s="7" t="s">
        <v>4</v>
      </c>
      <c r="J57" s="25" t="s">
        <v>4</v>
      </c>
      <c r="K57" s="60"/>
    </row>
    <row r="58" spans="1:11" s="28" customFormat="1" ht="6" customHeight="1" hidden="1">
      <c r="A58" s="15" t="s">
        <v>62</v>
      </c>
      <c r="B58" s="7"/>
      <c r="C58" s="37">
        <v>0</v>
      </c>
      <c r="D58" s="37">
        <f>SUM(C56-C58)</f>
        <v>25009.85</v>
      </c>
      <c r="E58" s="37"/>
      <c r="F58" s="37">
        <v>0</v>
      </c>
      <c r="G58" s="37">
        <f>SUM(F56-F58)</f>
        <v>54634.05</v>
      </c>
      <c r="H58" s="15"/>
      <c r="I58" s="25" t="s">
        <v>4</v>
      </c>
      <c r="J58" s="25" t="s">
        <v>4</v>
      </c>
      <c r="K58" s="60"/>
    </row>
    <row r="59" spans="1:11" s="28" customFormat="1" ht="9.75" customHeight="1" thickBot="1">
      <c r="A59" s="35" t="s">
        <v>138</v>
      </c>
      <c r="B59" s="24"/>
      <c r="C59" s="42"/>
      <c r="D59" s="43">
        <f>SUM(D55+D57)</f>
        <v>29295.82999999999</v>
      </c>
      <c r="E59" s="42"/>
      <c r="F59" s="42"/>
      <c r="G59" s="43">
        <f>SUM(G55+G57)</f>
        <v>42780.770000000004</v>
      </c>
      <c r="H59" s="53"/>
      <c r="I59" s="54"/>
      <c r="J59" s="55" t="s">
        <v>4</v>
      </c>
      <c r="K59" s="61"/>
    </row>
  </sheetData>
  <sheetProtection/>
  <printOptions/>
  <pageMargins left="1.1811023622047245" right="0.4724409448818898" top="0.7480314960629921" bottom="0.11811023622047245" header="0.1968503937007874" footer="0.11811023622047245"/>
  <pageSetup horizontalDpi="300" verticalDpi="300" orientation="landscape" paperSize="9" r:id="rId2"/>
  <headerFooter alignWithMargins="0">
    <oddHeader>&amp;CMEMORY AE
ΞΕΝΟΔΟΧΕΙΑΚΕΣ &amp; ΤΟΥΡΙΣΤΙΚΕΣ ΕΠΙΧΕΙΡΗΣΕΙΣ Α.Ε ΙΣΟΛΟΓΙΣΜΟΣ ΤΗΣ 31ης ΔΕΚΕΜΒΡΙΟΥ 2014  22η  ΕΤΑΙΡΙΚΗ ΧΡΗΣΗ (1 ΙΑΝΟΥΑΡΙΟΥ 14 εως 31 ΔΕΚΕΜΒΡΙΟΥ 14)ΑΡ.Μ.Α.Ε.27579/70/Β/92/71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B23" sqref="B23"/>
    </sheetView>
  </sheetViews>
  <sheetFormatPr defaultColWidth="9.00390625" defaultRowHeight="12.75"/>
  <cols>
    <col min="1" max="1" width="28.00390625" style="0" customWidth="1"/>
    <col min="2" max="2" width="13.25390625" style="0" customWidth="1"/>
    <col min="3" max="3" width="3.00390625" style="0" customWidth="1"/>
    <col min="4" max="4" width="29.00390625" style="0" customWidth="1"/>
    <col min="5" max="5" width="13.75390625" style="0" customWidth="1"/>
  </cols>
  <sheetData>
    <row r="1" spans="1:4" ht="12.75">
      <c r="A1" s="17" t="s">
        <v>63</v>
      </c>
      <c r="D1" s="17" t="s">
        <v>64</v>
      </c>
    </row>
    <row r="2" spans="2:3" ht="12.75">
      <c r="B2" s="18"/>
      <c r="C2" s="18"/>
    </row>
    <row r="3" spans="1:5" ht="12.75">
      <c r="A3" s="17" t="s">
        <v>65</v>
      </c>
      <c r="B3" s="18"/>
      <c r="C3" s="18"/>
      <c r="D3" s="17" t="s">
        <v>66</v>
      </c>
      <c r="E3" s="18"/>
    </row>
    <row r="4" spans="1:5" ht="12.75">
      <c r="A4" t="s">
        <v>67</v>
      </c>
      <c r="B4" s="18">
        <v>0</v>
      </c>
      <c r="C4" s="18"/>
      <c r="D4" t="s">
        <v>68</v>
      </c>
      <c r="E4" s="18">
        <v>1589.34</v>
      </c>
    </row>
    <row r="5" spans="1:5" ht="12.75">
      <c r="A5" t="s">
        <v>69</v>
      </c>
      <c r="B5" s="18">
        <v>0</v>
      </c>
      <c r="C5" s="18"/>
      <c r="D5" t="s">
        <v>70</v>
      </c>
      <c r="E5" s="18">
        <v>0</v>
      </c>
    </row>
    <row r="6" spans="1:5" ht="12.75">
      <c r="A6" t="s">
        <v>71</v>
      </c>
      <c r="B6" s="18">
        <v>0</v>
      </c>
      <c r="C6" s="18"/>
      <c r="D6" t="s">
        <v>72</v>
      </c>
      <c r="E6" s="18">
        <v>203817.12</v>
      </c>
    </row>
    <row r="7" spans="1:5" ht="12.75">
      <c r="A7" s="17" t="s">
        <v>73</v>
      </c>
      <c r="B7" s="18"/>
      <c r="C7" s="18"/>
      <c r="D7" t="s">
        <v>4</v>
      </c>
      <c r="E7" s="18" t="s">
        <v>4</v>
      </c>
    </row>
    <row r="8" spans="1:5" ht="12.75">
      <c r="A8" t="s">
        <v>67</v>
      </c>
      <c r="B8" s="18">
        <v>0</v>
      </c>
      <c r="C8" s="18"/>
      <c r="D8" t="s">
        <v>107</v>
      </c>
      <c r="E8" s="18" t="s">
        <v>4</v>
      </c>
    </row>
    <row r="9" spans="1:5" ht="12.75">
      <c r="A9" t="s">
        <v>69</v>
      </c>
      <c r="B9" s="18">
        <v>25104.53</v>
      </c>
      <c r="C9" s="18"/>
      <c r="D9" t="s">
        <v>108</v>
      </c>
      <c r="E9" s="18">
        <v>0</v>
      </c>
    </row>
    <row r="10" spans="1:5" ht="12.75">
      <c r="A10" t="s">
        <v>71</v>
      </c>
      <c r="B10" s="18">
        <v>741.57</v>
      </c>
      <c r="C10" s="18"/>
      <c r="E10" s="18"/>
    </row>
    <row r="11" spans="1:5" ht="12.75">
      <c r="A11" t="s">
        <v>74</v>
      </c>
      <c r="B11" s="18">
        <v>0</v>
      </c>
      <c r="C11" s="18"/>
      <c r="D11" t="s">
        <v>4</v>
      </c>
      <c r="E11" s="18" t="s">
        <v>4</v>
      </c>
    </row>
    <row r="12" spans="1:5" ht="12.75">
      <c r="A12" s="17" t="s">
        <v>75</v>
      </c>
      <c r="B12" s="18"/>
      <c r="C12" s="18"/>
      <c r="E12" s="18"/>
    </row>
    <row r="13" spans="1:5" ht="12.75">
      <c r="A13" t="s">
        <v>67</v>
      </c>
      <c r="B13" s="18">
        <v>0</v>
      </c>
      <c r="C13" s="18"/>
      <c r="E13" s="18"/>
    </row>
    <row r="14" spans="1:5" ht="12.75">
      <c r="A14" t="s">
        <v>69</v>
      </c>
      <c r="B14" s="18">
        <v>0</v>
      </c>
      <c r="C14" s="18"/>
      <c r="E14" s="18"/>
    </row>
    <row r="15" spans="1:5" ht="12.75">
      <c r="A15" t="s">
        <v>71</v>
      </c>
      <c r="B15" s="18">
        <v>0</v>
      </c>
      <c r="C15" s="18"/>
      <c r="E15" s="18"/>
    </row>
    <row r="16" spans="2:5" ht="12.75">
      <c r="B16" s="18"/>
      <c r="C16" s="18"/>
      <c r="E16" s="18"/>
    </row>
    <row r="17" spans="1:5" ht="12.75">
      <c r="A17" s="17" t="s">
        <v>76</v>
      </c>
      <c r="B17" s="18">
        <f>SUM(B4+B5+B6+B8+B9+B10+B11-B13-B14-B15)</f>
        <v>25846.1</v>
      </c>
      <c r="C17" s="18"/>
      <c r="D17" s="17" t="s">
        <v>77</v>
      </c>
      <c r="E17" s="19">
        <f>SUM(E4+E5+E6+E9)</f>
        <v>205406.46</v>
      </c>
    </row>
    <row r="18" spans="2:5" ht="12.75">
      <c r="B18" s="18"/>
      <c r="C18" s="18"/>
      <c r="E18" s="18"/>
    </row>
    <row r="19" spans="1:5" ht="12.75">
      <c r="A19" s="17" t="s">
        <v>109</v>
      </c>
      <c r="B19" s="18"/>
      <c r="C19" s="18"/>
      <c r="E19" s="18"/>
    </row>
    <row r="20" spans="1:5" ht="12.75">
      <c r="A20" t="s">
        <v>78</v>
      </c>
      <c r="B20" s="18">
        <v>38455.86</v>
      </c>
      <c r="C20" s="18"/>
      <c r="E20" s="18"/>
    </row>
    <row r="21" spans="1:5" ht="12.75">
      <c r="A21" s="20" t="s">
        <v>79</v>
      </c>
      <c r="B21" s="18">
        <v>1500</v>
      </c>
      <c r="C21" s="18"/>
      <c r="E21" s="18"/>
    </row>
    <row r="22" spans="1:5" ht="12.75">
      <c r="A22" s="20" t="s">
        <v>80</v>
      </c>
      <c r="B22" s="18">
        <v>50092.85</v>
      </c>
      <c r="C22" s="18"/>
      <c r="E22" s="18"/>
    </row>
    <row r="23" spans="1:5" ht="12.75">
      <c r="A23" s="20" t="s">
        <v>81</v>
      </c>
      <c r="B23" s="18">
        <v>0</v>
      </c>
      <c r="C23" s="18"/>
      <c r="E23" s="18"/>
    </row>
    <row r="24" spans="1:5" ht="12.75">
      <c r="A24" s="21" t="s">
        <v>82</v>
      </c>
      <c r="B24" s="18"/>
      <c r="C24" s="18"/>
      <c r="E24" s="18"/>
    </row>
    <row r="25" spans="1:5" ht="12.75">
      <c r="A25" s="20" t="s">
        <v>83</v>
      </c>
      <c r="B25" s="18">
        <v>2214.42</v>
      </c>
      <c r="C25" s="18"/>
      <c r="E25" s="18"/>
    </row>
    <row r="26" spans="1:5" ht="12.75">
      <c r="A26" s="20" t="s">
        <v>84</v>
      </c>
      <c r="B26" s="18">
        <v>0</v>
      </c>
      <c r="C26" s="18"/>
      <c r="E26" s="18"/>
    </row>
    <row r="27" spans="1:5" ht="12.75">
      <c r="A27" s="20" t="s">
        <v>85</v>
      </c>
      <c r="B27" s="18">
        <v>1189.88</v>
      </c>
      <c r="C27" s="18"/>
      <c r="E27" s="18"/>
    </row>
    <row r="28" spans="1:5" ht="12.75">
      <c r="A28" s="20" t="s">
        <v>106</v>
      </c>
      <c r="B28" s="18">
        <v>0</v>
      </c>
      <c r="C28" s="18"/>
      <c r="E28" s="18"/>
    </row>
    <row r="29" spans="1:5" ht="12.75">
      <c r="A29" s="20" t="s">
        <v>105</v>
      </c>
      <c r="B29" s="18">
        <v>0</v>
      </c>
      <c r="C29" s="18"/>
      <c r="E29" s="18"/>
    </row>
    <row r="30" spans="1:5" ht="12.75">
      <c r="A30" s="20" t="s">
        <v>86</v>
      </c>
      <c r="B30" s="18">
        <v>89.96</v>
      </c>
      <c r="C30" s="18"/>
      <c r="E30" s="18"/>
    </row>
    <row r="31" spans="1:5" ht="12.75">
      <c r="A31" s="20" t="s">
        <v>87</v>
      </c>
      <c r="B31" s="18">
        <v>335.4</v>
      </c>
      <c r="C31" s="18"/>
      <c r="E31" s="18"/>
    </row>
    <row r="32" spans="1:5" ht="12.75">
      <c r="A32" s="20" t="s">
        <v>88</v>
      </c>
      <c r="B32" s="18">
        <v>0</v>
      </c>
      <c r="C32" s="18"/>
      <c r="E32" s="18"/>
    </row>
    <row r="33" spans="1:5" ht="12.75">
      <c r="A33" s="20" t="s">
        <v>89</v>
      </c>
      <c r="B33" s="18">
        <v>1425.52</v>
      </c>
      <c r="C33" s="18"/>
      <c r="E33" s="18"/>
    </row>
    <row r="34" spans="1:5" ht="12.75">
      <c r="A34" s="20" t="s">
        <v>146</v>
      </c>
      <c r="B34" s="18">
        <v>58.85</v>
      </c>
      <c r="C34" s="18"/>
      <c r="E34" s="18"/>
    </row>
    <row r="35" spans="1:5" ht="12.75">
      <c r="A35" s="20" t="s">
        <v>90</v>
      </c>
      <c r="B35" s="18" t="s">
        <v>51</v>
      </c>
      <c r="C35" s="18"/>
      <c r="E35" s="18"/>
    </row>
    <row r="36" spans="1:5" ht="12.75">
      <c r="A36" s="20" t="s">
        <v>91</v>
      </c>
      <c r="B36" s="18">
        <v>25009.85</v>
      </c>
      <c r="C36" s="18"/>
      <c r="E36" s="18"/>
    </row>
    <row r="37" spans="1:5" ht="12.75">
      <c r="A37" s="20" t="s">
        <v>145</v>
      </c>
      <c r="B37" s="18">
        <v>29890.2</v>
      </c>
      <c r="C37" s="18"/>
      <c r="D37" s="18" t="s">
        <v>4</v>
      </c>
      <c r="E37" s="18"/>
    </row>
    <row r="38" spans="1:5" ht="12.75">
      <c r="A38" s="17" t="s">
        <v>92</v>
      </c>
      <c r="B38" s="19">
        <f>SUM(B17:B37)</f>
        <v>176108.89</v>
      </c>
      <c r="C38" s="19"/>
      <c r="E38" s="18"/>
    </row>
    <row r="39" spans="1:5" ht="12.75">
      <c r="A39" s="17" t="s">
        <v>110</v>
      </c>
      <c r="B39" s="19"/>
      <c r="C39" s="19"/>
      <c r="E39" s="18"/>
    </row>
    <row r="40" spans="1:5" ht="12.75">
      <c r="A40" t="s">
        <v>111</v>
      </c>
      <c r="B40" s="18">
        <v>0</v>
      </c>
      <c r="C40" s="18"/>
      <c r="E40" s="18"/>
    </row>
    <row r="41" spans="1:5" ht="12.75">
      <c r="A41" s="17" t="s">
        <v>112</v>
      </c>
      <c r="B41" s="19">
        <f>SUM(B38-B40)</f>
        <v>176108.89</v>
      </c>
      <c r="C41" s="19"/>
      <c r="D41" s="17"/>
      <c r="E41" s="19"/>
    </row>
    <row r="42" spans="4:5" ht="12.75">
      <c r="D42" s="17"/>
      <c r="E42" s="19"/>
    </row>
    <row r="43" spans="1:5" ht="12.75">
      <c r="A43" s="17" t="s">
        <v>136</v>
      </c>
      <c r="B43" s="19">
        <f>SUM(E17-B41)</f>
        <v>29297.569999999978</v>
      </c>
      <c r="D43" s="17"/>
      <c r="E43" s="19"/>
    </row>
  </sheetData>
  <sheetProtection/>
  <printOptions/>
  <pageMargins left="0.31496062992125984" right="0.2362204724409449" top="0.984251968503937" bottom="0.984251968503937" header="0.5118110236220472" footer="0.5118110236220472"/>
  <pageSetup horizontalDpi="300" verticalDpi="300" orientation="portrait" r:id="rId1"/>
  <headerFooter alignWithMargins="0">
    <oddHeader>&amp;CΓΕΝΙΚΗ ΕΚΜΕΤΑΛΛΕΥΣΗ Λ/80 ΧΡΗΣΗ 2014
MEMORY AE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χχχ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User</cp:lastModifiedBy>
  <cp:lastPrinted>2015-06-03T06:15:17Z</cp:lastPrinted>
  <dcterms:created xsi:type="dcterms:W3CDTF">1980-01-04T22:54:53Z</dcterms:created>
  <dcterms:modified xsi:type="dcterms:W3CDTF">2015-09-28T15:58:59Z</dcterms:modified>
  <cp:category/>
  <cp:version/>
  <cp:contentType/>
  <cp:contentStatus/>
</cp:coreProperties>
</file>